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7935"/>
  </bookViews>
  <sheets>
    <sheet name="Chaitra 63" sheetId="1" r:id="rId1"/>
  </sheets>
  <externalReferences>
    <externalReference r:id="rId2"/>
  </externalReferences>
  <definedNames>
    <definedName name="_xlnm.Print_Area" localSheetId="0">'Chaitra 63'!#REF!</definedName>
  </definedNames>
  <calcPr calcId="124519"/>
</workbook>
</file>

<file path=xl/calcChain.xml><?xml version="1.0" encoding="utf-8"?>
<calcChain xmlns="http://schemas.openxmlformats.org/spreadsheetml/2006/main">
  <c r="C39" i="1"/>
  <c r="C37"/>
  <c r="C36"/>
  <c r="C34"/>
  <c r="C33"/>
  <c r="C32"/>
  <c r="C30"/>
  <c r="C29"/>
  <c r="C31" s="1"/>
  <c r="C27"/>
  <c r="C26"/>
  <c r="C25"/>
  <c r="C24"/>
  <c r="C23"/>
  <c r="C22"/>
  <c r="C20" s="1"/>
  <c r="C21"/>
  <c r="C19"/>
  <c r="C15"/>
  <c r="C10" s="1"/>
  <c r="C35" l="1"/>
  <c r="C38" s="1"/>
  <c r="C40" s="1"/>
  <c r="C43" s="1"/>
  <c r="C45" s="1"/>
  <c r="C46" l="1"/>
  <c r="C47"/>
  <c r="C48" l="1"/>
</calcChain>
</file>

<file path=xl/sharedStrings.xml><?xml version="1.0" encoding="utf-8"?>
<sst xmlns="http://schemas.openxmlformats.org/spreadsheetml/2006/main" count="66" uniqueCount="60">
  <si>
    <t>Machhapuchchhre Bank Limited</t>
  </si>
  <si>
    <t>Putali Sadak, Kathmandu</t>
  </si>
  <si>
    <t>Putalisadak, Kathmandu</t>
  </si>
  <si>
    <t>Unaudited Financial Results ( Quarterly)</t>
  </si>
  <si>
    <t>As at Third Quarter (13/04/2007) of the Fiscal Year 2006/2007</t>
  </si>
  <si>
    <t>Rs.in,000</t>
  </si>
  <si>
    <t>S.No.</t>
  </si>
  <si>
    <t>Particular</t>
  </si>
  <si>
    <t>This Quarter Ending</t>
  </si>
  <si>
    <t>Previous Quarter Ending</t>
  </si>
  <si>
    <t>Corresponding Previous Year Quarter Ending</t>
  </si>
  <si>
    <t>Total Capital and Liabilities (1.1 to 1.7)</t>
  </si>
  <si>
    <t>Paid Up Capital</t>
  </si>
  <si>
    <t>Reserve and Surplus</t>
  </si>
  <si>
    <t>Debenture and Bond</t>
  </si>
  <si>
    <t>Borrowing</t>
  </si>
  <si>
    <t>Deposits</t>
  </si>
  <si>
    <t>a. Domestic Currency</t>
  </si>
  <si>
    <t>b.. Foreign Currency</t>
  </si>
  <si>
    <t>Income Tax Liability</t>
  </si>
  <si>
    <t>Other Liabilities</t>
  </si>
  <si>
    <t>Total Assets (2.1 to 2.7)</t>
  </si>
  <si>
    <t>Cash &amp; Bank Balance Balance</t>
  </si>
  <si>
    <t>Money at call and Short Notice</t>
  </si>
  <si>
    <t>Investments</t>
  </si>
  <si>
    <t>Loans and Advances(net)</t>
  </si>
  <si>
    <t>Fixed Assets</t>
  </si>
  <si>
    <t>Non Banking Assets</t>
  </si>
  <si>
    <t>Other Assets</t>
  </si>
  <si>
    <t>Profit and Loss Account</t>
  </si>
  <si>
    <t>Up to This Quarter</t>
  </si>
  <si>
    <t>Up to Previous Quarter</t>
  </si>
  <si>
    <t>Up to Corresponding Previous Year Quarter</t>
  </si>
  <si>
    <t>Interest Income</t>
  </si>
  <si>
    <t>Interest Expense</t>
  </si>
  <si>
    <t>A. Net Interest Income (3.1 - 3.2)</t>
  </si>
  <si>
    <t>Fee Commission and Discount</t>
  </si>
  <si>
    <t>Other Operatiing income</t>
  </si>
  <si>
    <t>Foreign Exchange Gain / Loss (Net)</t>
  </si>
  <si>
    <t>B.Total Operating Income (A+3.3+3.4+3.5)</t>
  </si>
  <si>
    <t>Staff Expenses</t>
  </si>
  <si>
    <t>Other Operatiing Expense</t>
  </si>
  <si>
    <t>C. Operating Profit Before Provision (B-3.6-3.7)</t>
  </si>
  <si>
    <t>Provision for Possible Losses</t>
  </si>
  <si>
    <t>D. Operating Profit (C-3.8)</t>
  </si>
  <si>
    <t>Non Operating Income / Expenses (Net)</t>
  </si>
  <si>
    <t>Write Back of Provision for Possible Loss</t>
  </si>
  <si>
    <t>E. Profit from Regular Activities (D+3.9+3.10)</t>
  </si>
  <si>
    <t>Extraordinary Income/Expenses (Net)</t>
  </si>
  <si>
    <t>F. Profit Before Bonus and Taxes (E+3.11)</t>
  </si>
  <si>
    <t>Provision for Staff Bonus</t>
  </si>
  <si>
    <t>Provision For Tax</t>
  </si>
  <si>
    <t>G. Net Profit/ Loss (F-3.12-3.13)</t>
  </si>
  <si>
    <t>Ratios</t>
  </si>
  <si>
    <t>At the End of This Quarter</t>
  </si>
  <si>
    <t>At the End of Previous Quarter</t>
  </si>
  <si>
    <t>At the End of Corresponding Previous Year Quarter</t>
  </si>
  <si>
    <t>Capital Fund to RWA</t>
  </si>
  <si>
    <t>Non Performing Loan To Total Loan</t>
  </si>
  <si>
    <t>Total Loan Loss Provision to Total NPL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</si>
</sst>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,000,"/>
    <numFmt numFmtId="165" formatCode="0,000.00,"/>
    <numFmt numFmtId="167" formatCode="0.00,"/>
    <numFmt numFmtId="168" formatCode="00.00,"/>
    <numFmt numFmtId="169" formatCode="_(* #,##0.00000_);_(* \(#,##0.00000\);_(* &quot;-&quot;??_);_(@_)"/>
  </numFmts>
  <fonts count="6">
    <font>
      <sz val="10"/>
      <name val="Arial"/>
    </font>
    <font>
      <sz val="10"/>
      <name val="Arial"/>
    </font>
    <font>
      <b/>
      <sz val="10"/>
      <name val="Comic Sans MS"/>
      <family val="4"/>
    </font>
    <font>
      <sz val="10"/>
      <name val="Comic Sans MS"/>
      <family val="4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164" fontId="3" fillId="0" borderId="0" xfId="1" applyNumberFormat="1" applyFont="1" applyBorder="1"/>
    <xf numFmtId="43" fontId="3" fillId="0" borderId="0" xfId="1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wrapText="1"/>
    </xf>
    <xf numFmtId="0" fontId="3" fillId="0" borderId="2" xfId="0" applyFont="1" applyBorder="1"/>
    <xf numFmtId="0" fontId="2" fillId="0" borderId="2" xfId="0" applyFont="1" applyBorder="1"/>
    <xf numFmtId="165" fontId="2" fillId="0" borderId="2" xfId="1" applyNumberFormat="1" applyFont="1" applyBorder="1"/>
    <xf numFmtId="165" fontId="3" fillId="0" borderId="2" xfId="1" applyNumberFormat="1" applyFont="1" applyBorder="1"/>
    <xf numFmtId="43" fontId="3" fillId="0" borderId="2" xfId="1" applyFont="1" applyBorder="1"/>
    <xf numFmtId="0" fontId="2" fillId="0" borderId="2" xfId="0" applyFont="1" applyBorder="1" applyAlignment="1">
      <alignment horizontal="center"/>
    </xf>
    <xf numFmtId="0" fontId="3" fillId="0" borderId="2" xfId="0" applyNumberFormat="1" applyFont="1" applyBorder="1"/>
    <xf numFmtId="167" fontId="3" fillId="0" borderId="2" xfId="1" applyNumberFormat="1" applyFont="1" applyBorder="1"/>
    <xf numFmtId="2" fontId="3" fillId="0" borderId="2" xfId="0" applyNumberFormat="1" applyFont="1" applyBorder="1"/>
    <xf numFmtId="168" fontId="3" fillId="0" borderId="2" xfId="1" applyNumberFormat="1" applyFont="1" applyBorder="1"/>
    <xf numFmtId="43" fontId="4" fillId="0" borderId="0" xfId="1" applyFont="1"/>
    <xf numFmtId="0" fontId="5" fillId="0" borderId="0" xfId="0" applyFont="1"/>
    <xf numFmtId="4" fontId="4" fillId="0" borderId="0" xfId="0" applyNumberFormat="1" applyFont="1"/>
    <xf numFmtId="0" fontId="4" fillId="0" borderId="0" xfId="0" quotePrefix="1" applyFont="1" applyAlignment="1">
      <alignment horizontal="center"/>
    </xf>
    <xf numFmtId="4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169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52</xdr:row>
      <xdr:rowOff>9525</xdr:rowOff>
    </xdr:from>
    <xdr:to>
      <xdr:col>5</xdr:col>
      <xdr:colOff>0</xdr:colOff>
      <xdr:row>57</xdr:row>
      <xdr:rowOff>19050</xdr:rowOff>
    </xdr:to>
    <xdr:pic>
      <xdr:nvPicPr>
        <xdr:cNvPr id="2" name="Picture 1" descr="foo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11153775"/>
          <a:ext cx="6772275" cy="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vind\Financial%20Report%202063-64\Chaitra%20End\Copy%20of%20English%20Balance%20Sheet%20for%20Chaitra%20%202063_25-04-20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erest Sus"/>
      <sheetName val="Detail of Loan Loss Provision "/>
      <sheetName val="Summary"/>
      <sheetName val="Trial"/>
      <sheetName val="Balance Sheet"/>
      <sheetName val="PL"/>
      <sheetName val="PL Appr."/>
      <sheetName val="SCOE"/>
      <sheetName val="Cash Flow"/>
      <sheetName val="4.1"/>
      <sheetName val="4.2"/>
      <sheetName val="4.3 - 4.4"/>
      <sheetName val="4.5"/>
      <sheetName val="4.5a"/>
      <sheetName val="4.6 - 4.7"/>
      <sheetName val="4.8 - 4.9"/>
      <sheetName val="4.10 - 4.11"/>
      <sheetName val="4.12"/>
      <sheetName val="4.12A"/>
      <sheetName val="4.13"/>
      <sheetName val="4.13A"/>
      <sheetName val="4.14"/>
      <sheetName val="4.15"/>
      <sheetName val="4.16 - 4.16A"/>
      <sheetName val="4.17"/>
      <sheetName val="4.18"/>
      <sheetName val="4.19"/>
      <sheetName val="4.20 -4.21"/>
      <sheetName val="4.22 -4.23"/>
      <sheetName val="4.24"/>
      <sheetName val="4.25 - 4.26"/>
      <sheetName val="4.27 - 4.28"/>
      <sheetName val="4.28A"/>
      <sheetName val="4.29"/>
      <sheetName val="4.30"/>
      <sheetName val="4.30A"/>
      <sheetName val="4.31"/>
    </sheetNames>
    <sheetDataSet>
      <sheetData sheetId="0"/>
      <sheetData sheetId="1"/>
      <sheetData sheetId="2"/>
      <sheetData sheetId="3"/>
      <sheetData sheetId="4">
        <row r="10">
          <cell r="C10">
            <v>13993782.030000001</v>
          </cell>
        </row>
        <row r="18">
          <cell r="C18">
            <v>325703237.5</v>
          </cell>
        </row>
        <row r="19">
          <cell r="C19">
            <v>1019939744.6299999</v>
          </cell>
        </row>
        <row r="20">
          <cell r="C20">
            <v>185974208.44999999</v>
          </cell>
        </row>
        <row r="21">
          <cell r="C21">
            <v>1274816360.5799999</v>
          </cell>
        </row>
        <row r="22">
          <cell r="C22">
            <v>982256051.98000002</v>
          </cell>
        </row>
        <row r="23">
          <cell r="C23">
            <v>7474002205.8957739</v>
          </cell>
        </row>
        <row r="24">
          <cell r="C24">
            <v>257399254.65530205</v>
          </cell>
        </row>
        <row r="25">
          <cell r="C25">
            <v>12902638.125</v>
          </cell>
        </row>
        <row r="26">
          <cell r="C26">
            <v>180092091.36398035</v>
          </cell>
        </row>
      </sheetData>
      <sheetData sheetId="5">
        <row r="6">
          <cell r="C6">
            <v>486801581.5</v>
          </cell>
        </row>
        <row r="7">
          <cell r="C7">
            <v>289304491.77000004</v>
          </cell>
        </row>
        <row r="9">
          <cell r="C9">
            <v>26087213.440000001</v>
          </cell>
        </row>
        <row r="10">
          <cell r="C10">
            <v>31237772.890000001</v>
          </cell>
        </row>
        <row r="11">
          <cell r="C11">
            <v>19896713.260000002</v>
          </cell>
        </row>
        <row r="13">
          <cell r="C13">
            <v>39368116.689999998</v>
          </cell>
        </row>
        <row r="14">
          <cell r="C14">
            <v>52865008.190000005</v>
          </cell>
        </row>
        <row r="15">
          <cell r="C15">
            <v>793410.32</v>
          </cell>
        </row>
        <row r="17">
          <cell r="C17">
            <v>103317378.32072496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42" workbookViewId="0">
      <selection activeCell="E73" sqref="E73"/>
    </sheetView>
  </sheetViews>
  <sheetFormatPr defaultRowHeight="12.75"/>
  <cols>
    <col min="1" max="1" width="6.5703125" style="4" bestFit="1" customWidth="1"/>
    <col min="2" max="2" width="47.42578125" style="4" bestFit="1" customWidth="1"/>
    <col min="3" max="3" width="16.140625" style="24" customWidth="1"/>
    <col min="4" max="4" width="14.85546875" style="24" customWidth="1"/>
    <col min="5" max="5" width="16.7109375" style="24" customWidth="1"/>
    <col min="6" max="16384" width="9.140625" style="2"/>
  </cols>
  <sheetData>
    <row r="1" spans="1:5" ht="16.5" hidden="1">
      <c r="A1" s="1" t="s">
        <v>0</v>
      </c>
      <c r="B1" s="1"/>
      <c r="C1" s="1"/>
      <c r="D1" s="1"/>
      <c r="E1" s="1"/>
    </row>
    <row r="2" spans="1:5" ht="16.5" hidden="1">
      <c r="A2" s="1" t="s">
        <v>1</v>
      </c>
      <c r="B2" s="1"/>
      <c r="C2" s="1"/>
      <c r="D2" s="1"/>
      <c r="E2" s="1"/>
    </row>
    <row r="3" spans="1:5" ht="16.5">
      <c r="A3" s="1" t="s">
        <v>0</v>
      </c>
      <c r="B3" s="1"/>
      <c r="C3" s="1"/>
      <c r="D3" s="1"/>
      <c r="E3" s="1"/>
    </row>
    <row r="4" spans="1:5" ht="16.5">
      <c r="A4" s="1" t="s">
        <v>2</v>
      </c>
      <c r="B4" s="1"/>
      <c r="C4" s="1"/>
      <c r="D4" s="1"/>
      <c r="E4" s="1"/>
    </row>
    <row r="5" spans="1:5" ht="16.5">
      <c r="A5" s="1" t="s">
        <v>3</v>
      </c>
      <c r="B5" s="1"/>
      <c r="C5" s="1"/>
      <c r="D5" s="1"/>
      <c r="E5" s="1"/>
    </row>
    <row r="6" spans="1:5" ht="16.5">
      <c r="A6" s="1" t="s">
        <v>4</v>
      </c>
      <c r="B6" s="1"/>
      <c r="C6" s="1"/>
      <c r="D6" s="1"/>
      <c r="E6" s="1"/>
    </row>
    <row r="7" spans="1:5" ht="16.5">
      <c r="A7" s="3"/>
      <c r="C7" s="5"/>
      <c r="D7" s="6"/>
      <c r="E7" s="7" t="s">
        <v>5</v>
      </c>
    </row>
    <row r="8" spans="1:5" ht="49.5" customHeight="1">
      <c r="A8" s="8" t="s">
        <v>6</v>
      </c>
      <c r="B8" s="8" t="s">
        <v>7</v>
      </c>
      <c r="C8" s="9" t="s">
        <v>8</v>
      </c>
      <c r="D8" s="9" t="s">
        <v>9</v>
      </c>
      <c r="E8" s="10" t="s">
        <v>10</v>
      </c>
    </row>
    <row r="9" spans="1:5" ht="12.75" hidden="1" customHeight="1">
      <c r="A9" s="11" t="s">
        <v>6</v>
      </c>
      <c r="B9" s="11" t="s">
        <v>7</v>
      </c>
      <c r="C9" s="12" t="s">
        <v>8</v>
      </c>
      <c r="D9" s="12" t="s">
        <v>9</v>
      </c>
      <c r="E9" s="13" t="s">
        <v>10</v>
      </c>
    </row>
    <row r="10" spans="1:5" ht="16.5">
      <c r="A10" s="14">
        <v>1</v>
      </c>
      <c r="B10" s="15" t="s">
        <v>11</v>
      </c>
      <c r="C10" s="16">
        <f>SUM(C11:C15,C19)</f>
        <v>11713085794.620287</v>
      </c>
      <c r="D10" s="16">
        <v>10025977868.07732</v>
      </c>
      <c r="E10" s="16">
        <v>7674937640.5648994</v>
      </c>
    </row>
    <row r="11" spans="1:5" ht="15">
      <c r="A11" s="14">
        <v>1.1000000000000001</v>
      </c>
      <c r="B11" s="14" t="s">
        <v>12</v>
      </c>
      <c r="C11" s="17">
        <v>821651300</v>
      </c>
      <c r="D11" s="17">
        <v>715000000</v>
      </c>
      <c r="E11" s="17">
        <v>550000000</v>
      </c>
    </row>
    <row r="12" spans="1:5" ht="15">
      <c r="A12" s="14">
        <v>1.2</v>
      </c>
      <c r="B12" s="14" t="s">
        <v>13</v>
      </c>
      <c r="C12" s="17">
        <v>157852245.7588788</v>
      </c>
      <c r="D12" s="17">
        <v>241404412.79275167</v>
      </c>
      <c r="E12" s="17">
        <v>144790504.71677679</v>
      </c>
    </row>
    <row r="13" spans="1:5" ht="15">
      <c r="A13" s="14">
        <v>1.3</v>
      </c>
      <c r="B13" s="14" t="s">
        <v>14</v>
      </c>
      <c r="C13" s="18">
        <v>0</v>
      </c>
      <c r="D13" s="18">
        <v>0</v>
      </c>
      <c r="E13" s="18">
        <v>0</v>
      </c>
    </row>
    <row r="14" spans="1:5" ht="15">
      <c r="A14" s="14">
        <v>1.4</v>
      </c>
      <c r="B14" s="14" t="s">
        <v>15</v>
      </c>
      <c r="C14" s="17">
        <v>80892432.670000002</v>
      </c>
      <c r="D14" s="17">
        <v>319332272.91000003</v>
      </c>
      <c r="E14" s="17">
        <v>177826000</v>
      </c>
    </row>
    <row r="15" spans="1:5" ht="16.5">
      <c r="A15" s="14">
        <v>1.5</v>
      </c>
      <c r="B15" s="14" t="s">
        <v>16</v>
      </c>
      <c r="C15" s="16">
        <f>SUM(C16:C17)</f>
        <v>10463294284.370001</v>
      </c>
      <c r="D15" s="16">
        <v>8653029125.1100006</v>
      </c>
      <c r="E15" s="16">
        <v>6696297261.5699997</v>
      </c>
    </row>
    <row r="16" spans="1:5" ht="15">
      <c r="A16" s="14"/>
      <c r="B16" s="14" t="s">
        <v>17</v>
      </c>
      <c r="C16" s="17">
        <v>9661404803.1900005</v>
      </c>
      <c r="D16" s="17">
        <v>8309192746.8100004</v>
      </c>
      <c r="E16" s="17">
        <v>6629442492.6599998</v>
      </c>
    </row>
    <row r="17" spans="1:5" ht="15">
      <c r="A17" s="14"/>
      <c r="B17" s="14" t="s">
        <v>18</v>
      </c>
      <c r="C17" s="17">
        <v>801889481.17999995</v>
      </c>
      <c r="D17" s="17">
        <v>343836378.30000001</v>
      </c>
      <c r="E17" s="17">
        <v>66854768.909999996</v>
      </c>
    </row>
    <row r="18" spans="1:5" ht="15">
      <c r="A18" s="14">
        <v>1.6</v>
      </c>
      <c r="B18" s="14" t="s">
        <v>19</v>
      </c>
      <c r="C18" s="18">
        <v>0</v>
      </c>
      <c r="D18" s="18">
        <v>0</v>
      </c>
      <c r="E18" s="17">
        <v>-11415965.685958657</v>
      </c>
    </row>
    <row r="19" spans="1:5" ht="15">
      <c r="A19" s="14">
        <v>1.7</v>
      </c>
      <c r="B19" s="14" t="s">
        <v>20</v>
      </c>
      <c r="C19" s="17">
        <f>175401749.791407+'[1]Balance Sheet'!$C$10</f>
        <v>189395531.82140699</v>
      </c>
      <c r="D19" s="17">
        <v>97212057.264568895</v>
      </c>
      <c r="E19" s="17">
        <v>117439839.964082</v>
      </c>
    </row>
    <row r="20" spans="1:5" ht="16.5">
      <c r="A20" s="15">
        <v>2</v>
      </c>
      <c r="B20" s="15" t="s">
        <v>21</v>
      </c>
      <c r="C20" s="16">
        <f>SUM(C21:C27)</f>
        <v>11713085793.180058</v>
      </c>
      <c r="D20" s="16">
        <v>10025977866.834341</v>
      </c>
      <c r="E20" s="16">
        <v>7674937640.5570021</v>
      </c>
    </row>
    <row r="21" spans="1:5" ht="15">
      <c r="A21" s="14">
        <v>2.1</v>
      </c>
      <c r="B21" s="14" t="s">
        <v>22</v>
      </c>
      <c r="C21" s="17">
        <f>'[1]Balance Sheet'!$C$18+'[1]Balance Sheet'!$C$19+'[1]Balance Sheet'!$C$20</f>
        <v>1531617190.5799999</v>
      </c>
      <c r="D21" s="17">
        <v>906663279.75999999</v>
      </c>
      <c r="E21" s="17">
        <v>589961680.45000005</v>
      </c>
    </row>
    <row r="22" spans="1:5" ht="15">
      <c r="A22" s="14">
        <v>2.2000000000000002</v>
      </c>
      <c r="B22" s="14" t="s">
        <v>23</v>
      </c>
      <c r="C22" s="17">
        <f>'[1]Balance Sheet'!$C$21</f>
        <v>1274816360.5799999</v>
      </c>
      <c r="D22" s="17">
        <v>479841986.30000001</v>
      </c>
      <c r="E22" s="17">
        <v>65000000</v>
      </c>
    </row>
    <row r="23" spans="1:5" ht="15">
      <c r="A23" s="14">
        <v>2.2999999999999998</v>
      </c>
      <c r="B23" s="14" t="s">
        <v>24</v>
      </c>
      <c r="C23" s="17">
        <f>'[1]Balance Sheet'!$C$22</f>
        <v>982256051.98000002</v>
      </c>
      <c r="D23" s="17">
        <v>1070217699.71</v>
      </c>
      <c r="E23" s="17">
        <v>526977581.23000002</v>
      </c>
    </row>
    <row r="24" spans="1:5" ht="15">
      <c r="A24" s="14">
        <v>2.4</v>
      </c>
      <c r="B24" s="14" t="s">
        <v>25</v>
      </c>
      <c r="C24" s="17">
        <f>'[1]Balance Sheet'!$C$23</f>
        <v>7474002205.8957739</v>
      </c>
      <c r="D24" s="17">
        <v>7153556871.7735996</v>
      </c>
      <c r="E24" s="17">
        <v>6259515011.1441994</v>
      </c>
    </row>
    <row r="25" spans="1:5" ht="15">
      <c r="A25" s="14">
        <v>2.5</v>
      </c>
      <c r="B25" s="14" t="s">
        <v>26</v>
      </c>
      <c r="C25" s="17">
        <f>'[1]Balance Sheet'!$C$24</f>
        <v>257399254.65530205</v>
      </c>
      <c r="D25" s="17">
        <v>213597266.86000001</v>
      </c>
      <c r="E25" s="17">
        <v>119270331.1053021</v>
      </c>
    </row>
    <row r="26" spans="1:5" ht="15">
      <c r="A26" s="14">
        <v>2.6</v>
      </c>
      <c r="B26" s="14" t="s">
        <v>27</v>
      </c>
      <c r="C26" s="17">
        <f>'[1]Balance Sheet'!$C$25</f>
        <v>12902638.125</v>
      </c>
      <c r="D26" s="17">
        <v>12532612.749999998</v>
      </c>
      <c r="E26" s="17">
        <v>14178862.747500001</v>
      </c>
    </row>
    <row r="27" spans="1:5" ht="15">
      <c r="A27" s="14">
        <v>2.7</v>
      </c>
      <c r="B27" s="14" t="s">
        <v>28</v>
      </c>
      <c r="C27" s="17">
        <f>'[1]Balance Sheet'!$C$26</f>
        <v>180092091.36398035</v>
      </c>
      <c r="D27" s="17">
        <v>189568149.68073958</v>
      </c>
      <c r="E27" s="17">
        <v>100034173.88</v>
      </c>
    </row>
    <row r="28" spans="1:5" ht="53.25" customHeight="1">
      <c r="A28" s="8">
        <v>3</v>
      </c>
      <c r="B28" s="8" t="s">
        <v>29</v>
      </c>
      <c r="C28" s="9" t="s">
        <v>30</v>
      </c>
      <c r="D28" s="9" t="s">
        <v>31</v>
      </c>
      <c r="E28" s="10" t="s">
        <v>32</v>
      </c>
    </row>
    <row r="29" spans="1:5" ht="15">
      <c r="A29" s="14">
        <v>3.1</v>
      </c>
      <c r="B29" s="14" t="s">
        <v>33</v>
      </c>
      <c r="C29" s="17">
        <f>[1]PL!$C$6</f>
        <v>486801581.5</v>
      </c>
      <c r="D29" s="17">
        <v>313970990.01999998</v>
      </c>
      <c r="E29" s="17">
        <v>355431880.09999996</v>
      </c>
    </row>
    <row r="30" spans="1:5" ht="15">
      <c r="A30" s="14">
        <v>3.2</v>
      </c>
      <c r="B30" s="14" t="s">
        <v>34</v>
      </c>
      <c r="C30" s="17">
        <f>[1]PL!$C$7</f>
        <v>289304491.77000004</v>
      </c>
      <c r="D30" s="17">
        <v>189930054.45000005</v>
      </c>
      <c r="E30" s="17">
        <v>204333239.06</v>
      </c>
    </row>
    <row r="31" spans="1:5" ht="16.5">
      <c r="A31" s="14"/>
      <c r="B31" s="19" t="s">
        <v>35</v>
      </c>
      <c r="C31" s="16">
        <f>C29-C30</f>
        <v>197497089.72999996</v>
      </c>
      <c r="D31" s="16">
        <v>124040935.56999993</v>
      </c>
      <c r="E31" s="16">
        <v>151098641.03999996</v>
      </c>
    </row>
    <row r="32" spans="1:5" ht="15">
      <c r="A32" s="14">
        <v>3.3</v>
      </c>
      <c r="B32" s="14" t="s">
        <v>36</v>
      </c>
      <c r="C32" s="17">
        <f>[1]PL!$C$9</f>
        <v>26087213.440000001</v>
      </c>
      <c r="D32" s="17">
        <v>16788069.309999999</v>
      </c>
      <c r="E32" s="17">
        <v>25671661.690000001</v>
      </c>
    </row>
    <row r="33" spans="1:5" ht="15">
      <c r="A33" s="14">
        <v>3.4</v>
      </c>
      <c r="B33" s="14" t="s">
        <v>37</v>
      </c>
      <c r="C33" s="17">
        <f>[1]PL!$C$10</f>
        <v>31237772.890000001</v>
      </c>
      <c r="D33" s="17">
        <v>12919238.890000001</v>
      </c>
      <c r="E33" s="17">
        <v>10471554.41</v>
      </c>
    </row>
    <row r="34" spans="1:5" ht="15">
      <c r="A34" s="14">
        <v>3.5</v>
      </c>
      <c r="B34" s="14" t="s">
        <v>38</v>
      </c>
      <c r="C34" s="17">
        <f>[1]PL!$C$11-[1]PL!$C$15</f>
        <v>19103302.940000001</v>
      </c>
      <c r="D34" s="17">
        <v>11873394.92</v>
      </c>
      <c r="E34" s="17">
        <v>25472384.859999999</v>
      </c>
    </row>
    <row r="35" spans="1:5" ht="16.5">
      <c r="A35" s="14"/>
      <c r="B35" s="19" t="s">
        <v>39</v>
      </c>
      <c r="C35" s="16">
        <f>C31+C32+C33+C34</f>
        <v>273925378.99999994</v>
      </c>
      <c r="D35" s="16">
        <v>165621638.68999991</v>
      </c>
      <c r="E35" s="16">
        <v>212714241.99999994</v>
      </c>
    </row>
    <row r="36" spans="1:5" ht="15">
      <c r="A36" s="14">
        <v>3.6</v>
      </c>
      <c r="B36" s="14" t="s">
        <v>40</v>
      </c>
      <c r="C36" s="17">
        <f>[1]PL!$C$13</f>
        <v>39368116.689999998</v>
      </c>
      <c r="D36" s="17">
        <v>24552257.059999999</v>
      </c>
      <c r="E36" s="17">
        <v>31492606.550000004</v>
      </c>
    </row>
    <row r="37" spans="1:5" ht="15">
      <c r="A37" s="14">
        <v>3.7</v>
      </c>
      <c r="B37" s="14" t="s">
        <v>41</v>
      </c>
      <c r="C37" s="17">
        <f>[1]PL!$C$14</f>
        <v>52865008.190000005</v>
      </c>
      <c r="D37" s="17">
        <v>34281030.380000003</v>
      </c>
      <c r="E37" s="17">
        <v>58032650.310000002</v>
      </c>
    </row>
    <row r="38" spans="1:5" ht="16.5">
      <c r="A38" s="14"/>
      <c r="B38" s="19" t="s">
        <v>42</v>
      </c>
      <c r="C38" s="16">
        <f>C35-C36-C37</f>
        <v>181692254.11999995</v>
      </c>
      <c r="D38" s="16">
        <v>106788351.24999991</v>
      </c>
      <c r="E38" s="16">
        <v>123188985.13999993</v>
      </c>
    </row>
    <row r="39" spans="1:5" ht="15">
      <c r="A39" s="14">
        <v>3.8</v>
      </c>
      <c r="B39" s="14" t="s">
        <v>43</v>
      </c>
      <c r="C39" s="17">
        <f>[1]PL!$C$17</f>
        <v>103317378.32072496</v>
      </c>
      <c r="D39" s="17">
        <v>66160904.572899997</v>
      </c>
      <c r="E39" s="17">
        <v>33575905.935099997</v>
      </c>
    </row>
    <row r="40" spans="1:5" ht="16.5">
      <c r="A40" s="14"/>
      <c r="B40" s="19" t="s">
        <v>44</v>
      </c>
      <c r="C40" s="16">
        <f>C38-C39</f>
        <v>78374875.799274981</v>
      </c>
      <c r="D40" s="16">
        <v>40627446.677099913</v>
      </c>
      <c r="E40" s="16">
        <v>89613079.204899937</v>
      </c>
    </row>
    <row r="41" spans="1:5" ht="15">
      <c r="A41" s="20">
        <v>3.9</v>
      </c>
      <c r="B41" s="14" t="s">
        <v>45</v>
      </c>
      <c r="C41" s="18">
        <v>0</v>
      </c>
      <c r="D41" s="21">
        <v>0</v>
      </c>
      <c r="E41" s="18">
        <v>0</v>
      </c>
    </row>
    <row r="42" spans="1:5" ht="15">
      <c r="A42" s="22">
        <v>3.1</v>
      </c>
      <c r="B42" s="14" t="s">
        <v>46</v>
      </c>
      <c r="C42" s="18">
        <v>0</v>
      </c>
      <c r="D42" s="17">
        <v>0</v>
      </c>
      <c r="E42" s="18">
        <v>0</v>
      </c>
    </row>
    <row r="43" spans="1:5" ht="16.5">
      <c r="A43" s="14"/>
      <c r="B43" s="19" t="s">
        <v>47</v>
      </c>
      <c r="C43" s="16">
        <f>C40+C41+C42</f>
        <v>78374875.799274981</v>
      </c>
      <c r="D43" s="16">
        <v>40627446.677099913</v>
      </c>
      <c r="E43" s="16">
        <v>89613079.204899937</v>
      </c>
    </row>
    <row r="44" spans="1:5" ht="15">
      <c r="A44" s="14">
        <v>3.11</v>
      </c>
      <c r="B44" s="14" t="s">
        <v>48</v>
      </c>
      <c r="C44" s="23">
        <v>328740.19</v>
      </c>
      <c r="D44" s="23">
        <v>21255.19</v>
      </c>
      <c r="E44" s="18">
        <v>0</v>
      </c>
    </row>
    <row r="45" spans="1:5" ht="16.5">
      <c r="A45" s="14"/>
      <c r="B45" s="19" t="s">
        <v>49</v>
      </c>
      <c r="C45" s="16">
        <f>C43+C44</f>
        <v>78703615.989274979</v>
      </c>
      <c r="D45" s="16">
        <v>40648701.867099911</v>
      </c>
      <c r="E45" s="16">
        <v>89613079.204899937</v>
      </c>
    </row>
    <row r="46" spans="1:5" ht="15">
      <c r="A46" s="14">
        <v>3.12</v>
      </c>
      <c r="B46" s="14" t="s">
        <v>50</v>
      </c>
      <c r="C46" s="17">
        <f>C45/11</f>
        <v>7154874.18084318</v>
      </c>
      <c r="D46" s="17">
        <v>3695336.5333727193</v>
      </c>
      <c r="E46" s="17">
        <v>8146643.5640818123</v>
      </c>
    </row>
    <row r="47" spans="1:5" ht="15">
      <c r="A47" s="14">
        <v>3.13</v>
      </c>
      <c r="B47" s="14" t="s">
        <v>51</v>
      </c>
      <c r="C47" s="17">
        <f>(C45-C46)*0.315</f>
        <v>22537853.66965602</v>
      </c>
      <c r="D47" s="17">
        <v>11640310.080124065</v>
      </c>
      <c r="E47" s="17">
        <v>24415315.234041344</v>
      </c>
    </row>
    <row r="48" spans="1:5" ht="16.5">
      <c r="A48" s="14"/>
      <c r="B48" s="19" t="s">
        <v>52</v>
      </c>
      <c r="C48" s="16">
        <f>C45-C46-C47</f>
        <v>49010888.138775781</v>
      </c>
      <c r="D48" s="16">
        <v>25313055.253603123</v>
      </c>
      <c r="E48" s="16">
        <v>57051120.406776771</v>
      </c>
    </row>
    <row r="49" spans="1:5" ht="63" customHeight="1">
      <c r="A49" s="8">
        <v>4</v>
      </c>
      <c r="B49" s="8" t="s">
        <v>53</v>
      </c>
      <c r="C49" s="9" t="s">
        <v>54</v>
      </c>
      <c r="D49" s="9" t="s">
        <v>55</v>
      </c>
      <c r="E49" s="10" t="s">
        <v>56</v>
      </c>
    </row>
    <row r="50" spans="1:5" ht="15">
      <c r="A50" s="14">
        <v>4.0999999999999996</v>
      </c>
      <c r="B50" s="14" t="s">
        <v>57</v>
      </c>
      <c r="C50" s="18">
        <v>11.26</v>
      </c>
      <c r="D50" s="18">
        <v>11.79</v>
      </c>
      <c r="E50" s="18">
        <v>9.65</v>
      </c>
    </row>
    <row r="51" spans="1:5" ht="15">
      <c r="A51" s="14">
        <v>4.2</v>
      </c>
      <c r="B51" s="14" t="s">
        <v>58</v>
      </c>
      <c r="C51" s="18">
        <v>1.26</v>
      </c>
      <c r="D51" s="18">
        <v>0.62</v>
      </c>
      <c r="E51" s="18">
        <v>0.65</v>
      </c>
    </row>
    <row r="52" spans="1:5" ht="15">
      <c r="A52" s="14">
        <v>4.3</v>
      </c>
      <c r="B52" s="14" t="s">
        <v>59</v>
      </c>
      <c r="C52" s="18">
        <v>187.92</v>
      </c>
      <c r="D52" s="18">
        <v>321.05</v>
      </c>
      <c r="E52" s="18">
        <v>241.76</v>
      </c>
    </row>
    <row r="53" spans="1:5" hidden="1"/>
    <row r="54" spans="1:5" hidden="1">
      <c r="B54" s="25"/>
    </row>
    <row r="55" spans="1:5" hidden="1"/>
    <row r="56" spans="1:5" hidden="1"/>
    <row r="57" spans="1:5" hidden="1"/>
    <row r="58" spans="1:5" hidden="1"/>
    <row r="59" spans="1:5">
      <c r="B59" s="26"/>
    </row>
    <row r="60" spans="1:5">
      <c r="B60" s="26"/>
    </row>
    <row r="61" spans="1:5">
      <c r="A61" s="27"/>
      <c r="B61" s="28"/>
      <c r="C61" s="29"/>
      <c r="D61" s="29"/>
      <c r="E61" s="27"/>
    </row>
    <row r="62" spans="1:5">
      <c r="A62" s="30"/>
      <c r="B62" s="30"/>
      <c r="C62" s="31"/>
      <c r="D62" s="31"/>
      <c r="E62" s="32"/>
    </row>
    <row r="63" spans="1:5">
      <c r="A63" s="30"/>
      <c r="B63" s="30"/>
      <c r="C63" s="31"/>
      <c r="D63" s="31"/>
      <c r="E63" s="32"/>
    </row>
    <row r="64" spans="1:5">
      <c r="A64" s="30"/>
      <c r="B64" s="30"/>
      <c r="C64" s="31"/>
      <c r="D64" s="31"/>
      <c r="E64" s="32"/>
    </row>
    <row r="67" spans="5:5">
      <c r="E67" s="33"/>
    </row>
  </sheetData>
  <mergeCells count="13">
    <mergeCell ref="A64:B64"/>
    <mergeCell ref="C64:D64"/>
    <mergeCell ref="C61:D61"/>
    <mergeCell ref="A62:B62"/>
    <mergeCell ref="C62:D62"/>
    <mergeCell ref="A63:B63"/>
    <mergeCell ref="C63:D63"/>
    <mergeCell ref="A1:E1"/>
    <mergeCell ref="A2:E2"/>
    <mergeCell ref="A3:E3"/>
    <mergeCell ref="A4:E4"/>
    <mergeCell ref="A5:E5"/>
    <mergeCell ref="A6:E6"/>
  </mergeCells>
  <printOptions horizontalCentered="1"/>
  <pageMargins left="0.13" right="0.13" top="0.17" bottom="0.2" header="0.12" footer="0.24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Chaitra 63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Govind</dc:creator>
  <cp:lastModifiedBy>Govind</cp:lastModifiedBy>
  <dcterms:created xsi:type="dcterms:W3CDTF">2014-03-17T11:42:28Z</dcterms:created>
  <dcterms:modified xsi:type="dcterms:W3CDTF">2014-03-17T11:42:43Z</dcterms:modified>
</cp:coreProperties>
</file>